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dmin\Principal's Office\Annual Report\2017\Open Data\"/>
    </mc:Choice>
  </mc:AlternateContent>
  <bookViews>
    <workbookView xWindow="0" yWindow="0" windowWidth="25200" windowHeight="11760" firstSheet="2" activeTab="2" xr2:uid="{00000000-000D-0000-FFFF-FFFF00000000}"/>
  </bookViews>
  <sheets>
    <sheet name="Overseas Travel  2014" sheetId="4" state="hidden" r:id="rId1"/>
    <sheet name="Consulting 2014" sheetId="2" state="hidden" r:id="rId2"/>
    <sheet name="Overseas Travel 2017" sheetId="1" r:id="rId3"/>
    <sheet name="Sheet3" sheetId="3" r:id="rId4"/>
  </sheets>
  <calcPr calcId="171027"/>
</workbook>
</file>

<file path=xl/calcChain.xml><?xml version="1.0" encoding="utf-8"?>
<calcChain xmlns="http://schemas.openxmlformats.org/spreadsheetml/2006/main">
  <c r="F5" i="1" l="1"/>
  <c r="F6" i="1"/>
  <c r="F9" i="1"/>
  <c r="F8" i="1"/>
  <c r="F4" i="1"/>
  <c r="E14" i="1"/>
  <c r="G10" i="1" l="1"/>
  <c r="G7" i="1"/>
  <c r="F11" i="1"/>
  <c r="G11" i="1" s="1"/>
  <c r="G14" i="1" l="1"/>
  <c r="F14" i="1"/>
  <c r="D8" i="4"/>
  <c r="D7" i="4"/>
  <c r="D6" i="4"/>
  <c r="D5" i="4"/>
  <c r="D4" i="4"/>
  <c r="D10" i="4" l="1"/>
  <c r="B26" i="2"/>
  <c r="B6" i="2" s="1"/>
  <c r="B5" i="2"/>
  <c r="B17" i="2"/>
  <c r="B16" i="2"/>
  <c r="B4" i="2" s="1"/>
  <c r="B13" i="2"/>
  <c r="B39" i="2" s="1"/>
  <c r="D14" i="1"/>
  <c r="B3" i="2" l="1"/>
  <c r="B8" i="2" s="1"/>
</calcChain>
</file>

<file path=xl/sharedStrings.xml><?xml version="1.0" encoding="utf-8"?>
<sst xmlns="http://schemas.openxmlformats.org/spreadsheetml/2006/main" count="85" uniqueCount="59">
  <si>
    <t>OVERSEAS TRAVEL - 2014</t>
  </si>
  <si>
    <t>NAME</t>
  </si>
  <si>
    <t>DATE</t>
  </si>
  <si>
    <t>DETAILS</t>
  </si>
  <si>
    <t>AMOUNT</t>
  </si>
  <si>
    <t>P Britton</t>
  </si>
  <si>
    <t>Hong Kong Trip</t>
  </si>
  <si>
    <t>China/Hong Kong</t>
  </si>
  <si>
    <t>J Acutt</t>
  </si>
  <si>
    <t>Papua New Guinea</t>
  </si>
  <si>
    <t>China</t>
  </si>
  <si>
    <t>Consulting Costs 2014</t>
  </si>
  <si>
    <t>CATEGORY</t>
  </si>
  <si>
    <t>Professional and Technical</t>
  </si>
  <si>
    <t>Financial and Accounting</t>
  </si>
  <si>
    <t>Administration</t>
  </si>
  <si>
    <t>Human Resource Management</t>
  </si>
  <si>
    <t>Communication</t>
  </si>
  <si>
    <t>00-100-0980 WIP Jnr Playspace</t>
  </si>
  <si>
    <t>Consulting - Design Etc</t>
  </si>
  <si>
    <t>00-100-0981 BHR001 Project</t>
  </si>
  <si>
    <t>Consulting BGA Application EFS</t>
  </si>
  <si>
    <t xml:space="preserve">Archetect Desgin </t>
  </si>
  <si>
    <t>00-100-5253 Legal Costs</t>
  </si>
  <si>
    <t>Professional Fees Re Austin A/C</t>
  </si>
  <si>
    <t>00-100-5304 Consultancy Fees</t>
  </si>
  <si>
    <t>J Tate &amp; Assoc Advice re Super</t>
  </si>
  <si>
    <t>Category</t>
  </si>
  <si>
    <t>Professional &amp; Technical</t>
  </si>
  <si>
    <t>Financial &amp; Accounting</t>
  </si>
  <si>
    <t>Annual Fee  SKI Report Somerset</t>
  </si>
  <si>
    <t>General Ledger</t>
  </si>
  <si>
    <t>Amount</t>
  </si>
  <si>
    <t>Consult Judy Smeed</t>
  </si>
  <si>
    <t>Connx Consulting</t>
  </si>
  <si>
    <t>GG LED Signs Design/Cert</t>
  </si>
  <si>
    <t>Somerset Education Reports</t>
  </si>
  <si>
    <t>EFS Report of Operation of the School</t>
  </si>
  <si>
    <t>Asset Revaluation 2014</t>
  </si>
  <si>
    <t>TOTAL</t>
  </si>
  <si>
    <t>00-100-5160 Audit Fees</t>
  </si>
  <si>
    <t>Prosperity Financial Services</t>
  </si>
  <si>
    <t>00-100-5299 Staff Amenities</t>
  </si>
  <si>
    <t>Access EAP Employee Assist Prog</t>
  </si>
  <si>
    <t>Donghai Cui</t>
  </si>
  <si>
    <t>Hong Kong/China</t>
  </si>
  <si>
    <t xml:space="preserve">TOTAL </t>
  </si>
  <si>
    <t>TOTALS:</t>
  </si>
  <si>
    <t>PER OFFICER</t>
  </si>
  <si>
    <t>REIM/REFUNDS</t>
  </si>
  <si>
    <t>OVERSEAS TRAVEL - 2017</t>
  </si>
  <si>
    <t>K Welsh</t>
  </si>
  <si>
    <t>AAS Expo Hong Kong</t>
  </si>
  <si>
    <t>June/July 2017</t>
  </si>
  <si>
    <t>Hong Kong/China/Japan</t>
  </si>
  <si>
    <t>March 2017</t>
  </si>
  <si>
    <t>June 2017</t>
  </si>
  <si>
    <t>Oct/Nov 2017</t>
  </si>
  <si>
    <t>PNG/China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</si>
</sst>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7" fontId="0" fillId="0" borderId="0" xfId="0" applyNumberFormat="1"/>
    <xf numFmtId="0" fontId="0" fillId="0" borderId="1" xfId="0" applyBorder="1"/>
    <xf numFmtId="17" fontId="0" fillId="0" borderId="1" xfId="0" applyNumberFormat="1" applyBorder="1"/>
    <xf numFmtId="43" fontId="0" fillId="0" borderId="0" xfId="1" applyFont="1"/>
    <xf numFmtId="43" fontId="2" fillId="0" borderId="0" xfId="1" applyFont="1"/>
    <xf numFmtId="0" fontId="2" fillId="2" borderId="0" xfId="0" applyFont="1" applyFill="1"/>
    <xf numFmtId="0" fontId="0" fillId="2" borderId="0" xfId="0" applyFill="1"/>
    <xf numFmtId="43" fontId="0" fillId="2" borderId="0" xfId="1" applyFont="1" applyFill="1"/>
    <xf numFmtId="0" fontId="0" fillId="3" borderId="0" xfId="0" applyFill="1"/>
    <xf numFmtId="43" fontId="0" fillId="3" borderId="0" xfId="1" applyFont="1" applyFill="1"/>
    <xf numFmtId="0" fontId="0" fillId="4" borderId="0" xfId="0" applyFill="1"/>
    <xf numFmtId="43" fontId="0" fillId="4" borderId="0" xfId="1" applyFont="1" applyFill="1"/>
    <xf numFmtId="0" fontId="2" fillId="0" borderId="2" xfId="0" applyFont="1" applyBorder="1"/>
    <xf numFmtId="43" fontId="2" fillId="0" borderId="2" xfId="1" applyFont="1" applyBorder="1"/>
    <xf numFmtId="0" fontId="0" fillId="5" borderId="0" xfId="0" applyFill="1"/>
    <xf numFmtId="43" fontId="0" fillId="5" borderId="0" xfId="1" applyFont="1" applyFill="1"/>
    <xf numFmtId="0" fontId="0" fillId="6" borderId="0" xfId="0" applyFill="1"/>
    <xf numFmtId="43" fontId="0" fillId="6" borderId="0" xfId="1" applyFont="1" applyFill="1"/>
    <xf numFmtId="43" fontId="0" fillId="3" borderId="2" xfId="1" applyFont="1" applyFill="1" applyBorder="1"/>
    <xf numFmtId="0" fontId="2" fillId="0" borderId="0" xfId="0" applyFont="1" applyFill="1"/>
    <xf numFmtId="43" fontId="2" fillId="0" borderId="0" xfId="1" applyFont="1" applyFill="1"/>
    <xf numFmtId="0" fontId="0" fillId="3" borderId="0" xfId="0" applyFont="1" applyFill="1"/>
    <xf numFmtId="43" fontId="1" fillId="3" borderId="0" xfId="1" applyFont="1" applyFill="1"/>
    <xf numFmtId="43" fontId="2" fillId="0" borderId="3" xfId="1" applyFont="1" applyFill="1" applyBorder="1"/>
    <xf numFmtId="0" fontId="2" fillId="0" borderId="3" xfId="0" applyFont="1" applyFill="1" applyBorder="1"/>
    <xf numFmtId="43" fontId="0" fillId="0" borderId="1" xfId="1" applyFont="1" applyBorder="1"/>
    <xf numFmtId="0" fontId="3" fillId="0" borderId="0" xfId="0" applyFo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43" fontId="2" fillId="0" borderId="0" xfId="0" applyNumberFormat="1" applyFont="1"/>
    <xf numFmtId="43" fontId="2" fillId="0" borderId="1" xfId="0" applyNumberFormat="1" applyFont="1" applyBorder="1"/>
    <xf numFmtId="17" fontId="0" fillId="0" borderId="0" xfId="0" applyNumberFormat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4" xfId="0" applyBorder="1"/>
    <xf numFmtId="43" fontId="0" fillId="0" borderId="4" xfId="1" applyFont="1" applyBorder="1"/>
    <xf numFmtId="17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workbookViewId="0">
      <selection activeCell="D26" sqref="D26:D27"/>
    </sheetView>
  </sheetViews>
  <sheetFormatPr defaultRowHeight="15" x14ac:dyDescent="0.25"/>
  <cols>
    <col min="1" max="1" width="14.28515625" customWidth="1"/>
    <col min="2" max="2" width="10.7109375" customWidth="1"/>
    <col min="3" max="3" width="20.28515625" customWidth="1"/>
    <col min="4" max="4" width="15.85546875" customWidth="1"/>
  </cols>
  <sheetData>
    <row r="1" spans="1:5" s="1" customFormat="1" x14ac:dyDescent="0.25">
      <c r="A1" s="38" t="s">
        <v>0</v>
      </c>
      <c r="B1" s="38"/>
      <c r="C1" s="38"/>
      <c r="D1" s="38"/>
      <c r="E1" s="38"/>
    </row>
    <row r="3" spans="1:5" s="1" customFormat="1" x14ac:dyDescent="0.25">
      <c r="A3" s="7" t="s">
        <v>1</v>
      </c>
      <c r="B3" s="7" t="s">
        <v>2</v>
      </c>
      <c r="C3" s="7" t="s">
        <v>3</v>
      </c>
      <c r="D3" s="7" t="s">
        <v>4</v>
      </c>
    </row>
    <row r="4" spans="1:5" x14ac:dyDescent="0.25">
      <c r="A4" s="1" t="s">
        <v>5</v>
      </c>
      <c r="B4" s="2">
        <v>41699</v>
      </c>
      <c r="C4" t="s">
        <v>6</v>
      </c>
      <c r="D4">
        <f>1697.99+863.64</f>
        <v>2561.63</v>
      </c>
    </row>
    <row r="5" spans="1:5" x14ac:dyDescent="0.25">
      <c r="B5" s="2">
        <v>41821</v>
      </c>
      <c r="C5" t="s">
        <v>7</v>
      </c>
      <c r="D5">
        <f>167.73+809.35+67.23+1764.56+819.68+13.64</f>
        <v>3642.1899999999996</v>
      </c>
    </row>
    <row r="6" spans="1:5" x14ac:dyDescent="0.25">
      <c r="B6" s="2">
        <v>41883</v>
      </c>
      <c r="C6" t="s">
        <v>9</v>
      </c>
      <c r="D6">
        <f>50.91+548.27+195.45+44.95+41.82+670.5</f>
        <v>1551.9</v>
      </c>
    </row>
    <row r="7" spans="1:5" x14ac:dyDescent="0.25">
      <c r="A7" s="3"/>
      <c r="B7" s="4">
        <v>41883</v>
      </c>
      <c r="C7" s="3" t="s">
        <v>10</v>
      </c>
      <c r="D7" s="3">
        <f>1727.27+55+198.64+4.68+121.08+148.8+634.97+54.5+209.64</f>
        <v>3154.5800000000004</v>
      </c>
    </row>
    <row r="8" spans="1:5" x14ac:dyDescent="0.25">
      <c r="A8" s="1" t="s">
        <v>8</v>
      </c>
      <c r="B8" s="2">
        <v>41821</v>
      </c>
      <c r="C8" t="s">
        <v>6</v>
      </c>
      <c r="D8">
        <f>162.82+2159.67+2878.18</f>
        <v>5200.67</v>
      </c>
      <c r="E8">
        <v>90</v>
      </c>
    </row>
    <row r="10" spans="1:5" x14ac:dyDescent="0.25">
      <c r="D10" s="6">
        <f>SUM(D4:D9)</f>
        <v>16110.97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1"/>
  <sheetViews>
    <sheetView workbookViewId="0">
      <selection activeCell="G28" sqref="G28"/>
    </sheetView>
  </sheetViews>
  <sheetFormatPr defaultRowHeight="15" x14ac:dyDescent="0.25"/>
  <cols>
    <col min="1" max="1" width="33.28515625" customWidth="1"/>
    <col min="2" max="2" width="16.85546875" customWidth="1"/>
    <col min="3" max="3" width="27.42578125" customWidth="1"/>
  </cols>
  <sheetData>
    <row r="1" spans="1:3" s="1" customFormat="1" x14ac:dyDescent="0.25">
      <c r="A1" s="1" t="s">
        <v>11</v>
      </c>
    </row>
    <row r="2" spans="1:3" s="1" customFormat="1" ht="15.75" thickBot="1" x14ac:dyDescent="0.3">
      <c r="A2" s="14" t="s">
        <v>12</v>
      </c>
      <c r="B2" s="14" t="s">
        <v>4</v>
      </c>
    </row>
    <row r="3" spans="1:3" x14ac:dyDescent="0.25">
      <c r="A3" s="8" t="s">
        <v>13</v>
      </c>
      <c r="B3" s="9">
        <f>B13+B17+B31+B34</f>
        <v>36612.5</v>
      </c>
    </row>
    <row r="4" spans="1:3" x14ac:dyDescent="0.25">
      <c r="A4" s="10" t="s">
        <v>14</v>
      </c>
      <c r="B4" s="11">
        <f>B16+B23+B30+B32+B33+B35+B36+B37</f>
        <v>62194.400000000001</v>
      </c>
    </row>
    <row r="5" spans="1:3" x14ac:dyDescent="0.25">
      <c r="A5" s="12" t="s">
        <v>15</v>
      </c>
      <c r="B5" s="13">
        <f>B20+B29</f>
        <v>6200</v>
      </c>
    </row>
    <row r="6" spans="1:3" x14ac:dyDescent="0.25">
      <c r="A6" s="16" t="s">
        <v>16</v>
      </c>
      <c r="B6" s="17">
        <f>B26</f>
        <v>5992.5</v>
      </c>
    </row>
    <row r="7" spans="1:3" x14ac:dyDescent="0.25">
      <c r="A7" s="18" t="s">
        <v>17</v>
      </c>
      <c r="B7" s="19">
        <v>0</v>
      </c>
    </row>
    <row r="8" spans="1:3" ht="15.75" thickBot="1" x14ac:dyDescent="0.3">
      <c r="A8" s="26" t="s">
        <v>39</v>
      </c>
      <c r="B8" s="25">
        <f>SUM(B3:B7)</f>
        <v>110999.4</v>
      </c>
    </row>
    <row r="9" spans="1:3" x14ac:dyDescent="0.25">
      <c r="B9" s="5"/>
    </row>
    <row r="10" spans="1:3" x14ac:dyDescent="0.25">
      <c r="B10" s="5"/>
    </row>
    <row r="11" spans="1:3" s="1" customFormat="1" ht="15.75" thickBot="1" x14ac:dyDescent="0.3">
      <c r="A11" s="14" t="s">
        <v>31</v>
      </c>
      <c r="B11" s="15" t="s">
        <v>32</v>
      </c>
      <c r="C11" s="14" t="s">
        <v>27</v>
      </c>
    </row>
    <row r="12" spans="1:3" x14ac:dyDescent="0.25">
      <c r="A12" s="1" t="s">
        <v>18</v>
      </c>
      <c r="B12" s="5"/>
    </row>
    <row r="13" spans="1:3" x14ac:dyDescent="0.25">
      <c r="A13" s="8" t="s">
        <v>19</v>
      </c>
      <c r="B13" s="9">
        <f>8762.5+1310</f>
        <v>10072.5</v>
      </c>
      <c r="C13" s="8" t="s">
        <v>28</v>
      </c>
    </row>
    <row r="14" spans="1:3" x14ac:dyDescent="0.25">
      <c r="B14" s="5"/>
    </row>
    <row r="15" spans="1:3" s="1" customFormat="1" x14ac:dyDescent="0.25">
      <c r="A15" s="1" t="s">
        <v>20</v>
      </c>
      <c r="B15" s="6"/>
    </row>
    <row r="16" spans="1:3" x14ac:dyDescent="0.25">
      <c r="A16" s="10" t="s">
        <v>21</v>
      </c>
      <c r="B16" s="11">
        <f>1095+895+1590+8398+4471.4+2465+1075+2265+1485+685</f>
        <v>24424.400000000001</v>
      </c>
      <c r="C16" s="10" t="s">
        <v>29</v>
      </c>
    </row>
    <row r="17" spans="1:3" x14ac:dyDescent="0.25">
      <c r="A17" s="8" t="s">
        <v>22</v>
      </c>
      <c r="B17" s="9">
        <f>11395+14705</f>
        <v>26100</v>
      </c>
      <c r="C17" s="8" t="s">
        <v>28</v>
      </c>
    </row>
    <row r="18" spans="1:3" x14ac:dyDescent="0.25">
      <c r="B18" s="5"/>
    </row>
    <row r="19" spans="1:3" s="1" customFormat="1" x14ac:dyDescent="0.25">
      <c r="A19" s="1" t="s">
        <v>23</v>
      </c>
      <c r="B19" s="6"/>
    </row>
    <row r="20" spans="1:3" x14ac:dyDescent="0.25">
      <c r="A20" s="12" t="s">
        <v>24</v>
      </c>
      <c r="B20" s="13">
        <v>5000</v>
      </c>
      <c r="C20" s="12" t="s">
        <v>15</v>
      </c>
    </row>
    <row r="21" spans="1:3" x14ac:dyDescent="0.25">
      <c r="B21" s="5"/>
    </row>
    <row r="22" spans="1:3" s="1" customFormat="1" x14ac:dyDescent="0.25">
      <c r="A22" s="1" t="s">
        <v>40</v>
      </c>
      <c r="B22" s="6"/>
    </row>
    <row r="23" spans="1:3" s="1" customFormat="1" x14ac:dyDescent="0.25">
      <c r="A23" s="23" t="s">
        <v>41</v>
      </c>
      <c r="B23" s="24">
        <v>23000</v>
      </c>
      <c r="C23" s="10" t="s">
        <v>29</v>
      </c>
    </row>
    <row r="24" spans="1:3" x14ac:dyDescent="0.25">
      <c r="B24" s="5"/>
    </row>
    <row r="25" spans="1:3" s="1" customFormat="1" x14ac:dyDescent="0.25">
      <c r="A25" s="1" t="s">
        <v>42</v>
      </c>
      <c r="B25" s="6"/>
    </row>
    <row r="26" spans="1:3" x14ac:dyDescent="0.25">
      <c r="A26" s="16" t="s">
        <v>43</v>
      </c>
      <c r="B26" s="17">
        <f>140+1000+280+170+340+340+432.5+176.25+3113.75</f>
        <v>5992.5</v>
      </c>
      <c r="C26" s="16" t="s">
        <v>16</v>
      </c>
    </row>
    <row r="27" spans="1:3" x14ac:dyDescent="0.25">
      <c r="B27" s="5"/>
    </row>
    <row r="28" spans="1:3" s="1" customFormat="1" x14ac:dyDescent="0.25">
      <c r="A28" s="1" t="s">
        <v>25</v>
      </c>
      <c r="B28" s="6"/>
    </row>
    <row r="29" spans="1:3" x14ac:dyDescent="0.25">
      <c r="A29" s="12" t="s">
        <v>26</v>
      </c>
      <c r="B29" s="13">
        <v>1200</v>
      </c>
      <c r="C29" s="12" t="s">
        <v>15</v>
      </c>
    </row>
    <row r="30" spans="1:3" x14ac:dyDescent="0.25">
      <c r="A30" s="10" t="s">
        <v>30</v>
      </c>
      <c r="B30" s="11">
        <v>530</v>
      </c>
      <c r="C30" s="10" t="s">
        <v>29</v>
      </c>
    </row>
    <row r="31" spans="1:3" x14ac:dyDescent="0.25">
      <c r="A31" s="8" t="s">
        <v>33</v>
      </c>
      <c r="B31" s="9">
        <v>190</v>
      </c>
      <c r="C31" s="8" t="s">
        <v>28</v>
      </c>
    </row>
    <row r="32" spans="1:3" x14ac:dyDescent="0.25">
      <c r="A32" s="10" t="s">
        <v>34</v>
      </c>
      <c r="B32" s="11">
        <v>1100</v>
      </c>
      <c r="C32" s="10" t="s">
        <v>29</v>
      </c>
    </row>
    <row r="33" spans="1:3" x14ac:dyDescent="0.25">
      <c r="A33" s="10" t="s">
        <v>34</v>
      </c>
      <c r="B33" s="11">
        <v>900</v>
      </c>
      <c r="C33" s="10" t="s">
        <v>29</v>
      </c>
    </row>
    <row r="34" spans="1:3" x14ac:dyDescent="0.25">
      <c r="A34" s="8" t="s">
        <v>35</v>
      </c>
      <c r="B34" s="9">
        <v>250</v>
      </c>
      <c r="C34" s="8" t="s">
        <v>28</v>
      </c>
    </row>
    <row r="35" spans="1:3" x14ac:dyDescent="0.25">
      <c r="A35" s="10" t="s">
        <v>36</v>
      </c>
      <c r="B35" s="11">
        <v>1040</v>
      </c>
      <c r="C35" s="10" t="s">
        <v>29</v>
      </c>
    </row>
    <row r="36" spans="1:3" x14ac:dyDescent="0.25">
      <c r="A36" s="10" t="s">
        <v>37</v>
      </c>
      <c r="B36" s="11">
        <v>1200</v>
      </c>
      <c r="C36" s="10" t="s">
        <v>29</v>
      </c>
    </row>
    <row r="37" spans="1:3" ht="15.75" thickBot="1" x14ac:dyDescent="0.3">
      <c r="A37" s="10" t="s">
        <v>38</v>
      </c>
      <c r="B37" s="20">
        <v>10000</v>
      </c>
      <c r="C37" s="10" t="s">
        <v>29</v>
      </c>
    </row>
    <row r="38" spans="1:3" x14ac:dyDescent="0.25">
      <c r="B38" s="5"/>
    </row>
    <row r="39" spans="1:3" s="21" customFormat="1" x14ac:dyDescent="0.25">
      <c r="A39" s="21" t="s">
        <v>39</v>
      </c>
      <c r="B39" s="22">
        <f>SUM(B13:B37)</f>
        <v>110999.4</v>
      </c>
    </row>
    <row r="40" spans="1:3" x14ac:dyDescent="0.25">
      <c r="B40" s="5"/>
    </row>
    <row r="41" spans="1:3" x14ac:dyDescent="0.25">
      <c r="B41" s="5"/>
    </row>
    <row r="42" spans="1:3" x14ac:dyDescent="0.25">
      <c r="B42" s="5"/>
    </row>
    <row r="43" spans="1:3" x14ac:dyDescent="0.25">
      <c r="B43" s="5"/>
    </row>
    <row r="44" spans="1:3" x14ac:dyDescent="0.25">
      <c r="B44" s="5"/>
    </row>
    <row r="45" spans="1:3" x14ac:dyDescent="0.25">
      <c r="B45" s="5"/>
    </row>
    <row r="46" spans="1:3" x14ac:dyDescent="0.25">
      <c r="B46" s="5"/>
    </row>
    <row r="47" spans="1:3" x14ac:dyDescent="0.25">
      <c r="B47" s="5"/>
    </row>
    <row r="48" spans="1:3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5"/>
    </row>
    <row r="52" spans="2:2" x14ac:dyDescent="0.25">
      <c r="B52" s="5"/>
    </row>
    <row r="53" spans="2:2" x14ac:dyDescent="0.25">
      <c r="B53" s="5"/>
    </row>
    <row r="54" spans="2:2" x14ac:dyDescent="0.25">
      <c r="B54" s="5"/>
    </row>
    <row r="55" spans="2:2" x14ac:dyDescent="0.25">
      <c r="B55" s="5"/>
    </row>
    <row r="56" spans="2:2" x14ac:dyDescent="0.25">
      <c r="B56" s="5"/>
    </row>
    <row r="57" spans="2:2" x14ac:dyDescent="0.25">
      <c r="B57" s="5"/>
    </row>
    <row r="58" spans="2:2" x14ac:dyDescent="0.25">
      <c r="B58" s="5"/>
    </row>
    <row r="59" spans="2:2" x14ac:dyDescent="0.25">
      <c r="B59" s="5"/>
    </row>
    <row r="60" spans="2:2" x14ac:dyDescent="0.25">
      <c r="B60" s="5"/>
    </row>
    <row r="61" spans="2:2" x14ac:dyDescent="0.25">
      <c r="B61" s="5"/>
    </row>
    <row r="62" spans="2:2" x14ac:dyDescent="0.25">
      <c r="B62" s="5"/>
    </row>
    <row r="63" spans="2:2" x14ac:dyDescent="0.25">
      <c r="B63" s="5"/>
    </row>
    <row r="64" spans="2:2" x14ac:dyDescent="0.25">
      <c r="B64" s="5"/>
    </row>
    <row r="65" spans="2:2" x14ac:dyDescent="0.25">
      <c r="B65" s="5"/>
    </row>
    <row r="66" spans="2:2" x14ac:dyDescent="0.25">
      <c r="B66" s="5"/>
    </row>
    <row r="67" spans="2:2" x14ac:dyDescent="0.25">
      <c r="B67" s="5"/>
    </row>
    <row r="68" spans="2:2" x14ac:dyDescent="0.25">
      <c r="B68" s="5"/>
    </row>
    <row r="69" spans="2:2" x14ac:dyDescent="0.25">
      <c r="B69" s="5"/>
    </row>
    <row r="70" spans="2:2" x14ac:dyDescent="0.25">
      <c r="B70" s="5"/>
    </row>
    <row r="71" spans="2:2" x14ac:dyDescent="0.25">
      <c r="B71" s="5"/>
    </row>
    <row r="72" spans="2:2" x14ac:dyDescent="0.25">
      <c r="B72" s="5"/>
    </row>
    <row r="73" spans="2:2" x14ac:dyDescent="0.25">
      <c r="B73" s="5"/>
    </row>
    <row r="74" spans="2:2" x14ac:dyDescent="0.25">
      <c r="B74" s="5"/>
    </row>
    <row r="75" spans="2:2" x14ac:dyDescent="0.25">
      <c r="B75" s="5"/>
    </row>
    <row r="76" spans="2:2" x14ac:dyDescent="0.25">
      <c r="B76" s="5"/>
    </row>
    <row r="77" spans="2:2" x14ac:dyDescent="0.25">
      <c r="B77" s="5"/>
    </row>
    <row r="78" spans="2:2" x14ac:dyDescent="0.25">
      <c r="B78" s="5"/>
    </row>
    <row r="79" spans="2:2" x14ac:dyDescent="0.25">
      <c r="B79" s="5"/>
    </row>
    <row r="80" spans="2:2" x14ac:dyDescent="0.25">
      <c r="B80" s="5"/>
    </row>
    <row r="81" spans="2:2" x14ac:dyDescent="0.25">
      <c r="B81" s="5"/>
    </row>
    <row r="82" spans="2:2" x14ac:dyDescent="0.25">
      <c r="B82" s="5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G19"/>
  <sheetViews>
    <sheetView tabSelected="1" workbookViewId="0">
      <selection activeCell="C27" sqref="C27"/>
    </sheetView>
  </sheetViews>
  <sheetFormatPr defaultRowHeight="15" x14ac:dyDescent="0.25"/>
  <cols>
    <col min="1" max="1" width="20.42578125" customWidth="1"/>
    <col min="2" max="2" width="17.28515625" customWidth="1"/>
    <col min="3" max="3" width="26" customWidth="1"/>
    <col min="4" max="4" width="12.5703125" customWidth="1"/>
    <col min="5" max="5" width="14.85546875" bestFit="1" customWidth="1"/>
    <col min="6" max="6" width="12.42578125" customWidth="1"/>
    <col min="7" max="7" width="14" customWidth="1"/>
  </cols>
  <sheetData>
    <row r="1" spans="1:7" s="1" customFormat="1" ht="18.75" x14ac:dyDescent="0.3">
      <c r="A1" s="39" t="s">
        <v>50</v>
      </c>
      <c r="B1" s="39"/>
      <c r="C1" s="39"/>
      <c r="D1" s="39"/>
      <c r="E1" s="39"/>
      <c r="F1" s="39"/>
      <c r="G1" s="39"/>
    </row>
    <row r="3" spans="1:7" s="1" customFormat="1" x14ac:dyDescent="0.25">
      <c r="A3" s="7" t="s">
        <v>1</v>
      </c>
      <c r="B3" s="30" t="s">
        <v>2</v>
      </c>
      <c r="C3" s="7" t="s">
        <v>3</v>
      </c>
      <c r="D3" s="29" t="s">
        <v>4</v>
      </c>
      <c r="E3" s="29" t="s">
        <v>49</v>
      </c>
      <c r="F3" s="29" t="s">
        <v>46</v>
      </c>
      <c r="G3" s="29" t="s">
        <v>48</v>
      </c>
    </row>
    <row r="4" spans="1:7" x14ac:dyDescent="0.25">
      <c r="A4" s="1" t="s">
        <v>5</v>
      </c>
      <c r="B4" s="37" t="s">
        <v>55</v>
      </c>
      <c r="C4" t="s">
        <v>45</v>
      </c>
      <c r="D4" s="5">
        <v>5992.61</v>
      </c>
      <c r="E4" s="5"/>
      <c r="F4" s="5">
        <f>D4-E4</f>
        <v>5992.61</v>
      </c>
    </row>
    <row r="5" spans="1:7" x14ac:dyDescent="0.25">
      <c r="B5" s="33" t="s">
        <v>53</v>
      </c>
      <c r="C5" t="s">
        <v>54</v>
      </c>
      <c r="D5" s="5">
        <v>7882.03</v>
      </c>
      <c r="E5" s="5">
        <v>654</v>
      </c>
      <c r="F5" s="5">
        <f t="shared" ref="F5:F11" si="0">D5-E5</f>
        <v>7228.03</v>
      </c>
    </row>
    <row r="6" spans="1:7" x14ac:dyDescent="0.25">
      <c r="B6" s="37" t="s">
        <v>57</v>
      </c>
      <c r="C6" t="s">
        <v>58</v>
      </c>
      <c r="D6" s="5">
        <v>10401.27</v>
      </c>
      <c r="E6" s="5"/>
      <c r="F6" s="5">
        <f t="shared" si="0"/>
        <v>10401.27</v>
      </c>
    </row>
    <row r="7" spans="1:7" x14ac:dyDescent="0.25">
      <c r="A7" s="3"/>
      <c r="B7" s="34"/>
      <c r="C7" s="3"/>
      <c r="D7" s="27"/>
      <c r="E7" s="27"/>
      <c r="F7" s="27"/>
      <c r="G7" s="32">
        <f>SUM(F4:F6)</f>
        <v>23621.91</v>
      </c>
    </row>
    <row r="8" spans="1:7" x14ac:dyDescent="0.25">
      <c r="A8" s="1" t="s">
        <v>44</v>
      </c>
      <c r="B8" s="37" t="s">
        <v>55</v>
      </c>
      <c r="C8" t="s">
        <v>45</v>
      </c>
      <c r="D8" s="5">
        <v>930</v>
      </c>
      <c r="E8" s="5"/>
      <c r="F8" s="5">
        <f t="shared" si="0"/>
        <v>930</v>
      </c>
    </row>
    <row r="9" spans="1:7" x14ac:dyDescent="0.25">
      <c r="B9" s="37" t="s">
        <v>56</v>
      </c>
      <c r="C9" t="s">
        <v>45</v>
      </c>
      <c r="D9" s="5">
        <v>3783</v>
      </c>
      <c r="E9" s="5"/>
      <c r="F9" s="5">
        <f t="shared" si="0"/>
        <v>3783</v>
      </c>
    </row>
    <row r="10" spans="1:7" x14ac:dyDescent="0.25">
      <c r="A10" s="3"/>
      <c r="B10" s="34"/>
      <c r="C10" s="3"/>
      <c r="D10" s="27"/>
      <c r="E10" s="27"/>
      <c r="F10" s="27"/>
      <c r="G10" s="32">
        <f>SUM(F8:F10)</f>
        <v>4713</v>
      </c>
    </row>
    <row r="11" spans="1:7" x14ac:dyDescent="0.25">
      <c r="A11" s="28" t="s">
        <v>51</v>
      </c>
      <c r="B11" s="37" t="s">
        <v>55</v>
      </c>
      <c r="C11" t="s">
        <v>52</v>
      </c>
      <c r="D11" s="5">
        <v>6484.96</v>
      </c>
      <c r="E11" s="5"/>
      <c r="F11" s="5">
        <f t="shared" si="0"/>
        <v>6484.96</v>
      </c>
      <c r="G11" s="31">
        <f>F11</f>
        <v>6484.96</v>
      </c>
    </row>
    <row r="12" spans="1:7" x14ac:dyDescent="0.25">
      <c r="A12" s="3"/>
      <c r="B12" s="34"/>
      <c r="C12" s="3"/>
      <c r="D12" s="27"/>
      <c r="E12" s="27"/>
      <c r="F12" s="27"/>
      <c r="G12" s="3"/>
    </row>
    <row r="13" spans="1:7" x14ac:dyDescent="0.25">
      <c r="A13" s="1"/>
      <c r="B13" s="33"/>
      <c r="D13" s="5"/>
      <c r="E13" s="5"/>
      <c r="F13" s="5"/>
    </row>
    <row r="14" spans="1:7" s="1" customFormat="1" x14ac:dyDescent="0.25">
      <c r="C14" s="1" t="s">
        <v>47</v>
      </c>
      <c r="D14" s="6">
        <f>SUM(D4:D13)</f>
        <v>35473.870000000003</v>
      </c>
      <c r="E14" s="6">
        <f>SUM(E4:E13)</f>
        <v>654</v>
      </c>
      <c r="F14" s="6">
        <f>SUM(F4:F13)</f>
        <v>34819.870000000003</v>
      </c>
      <c r="G14" s="6">
        <f>SUM(G2:G13)</f>
        <v>34819.870000000003</v>
      </c>
    </row>
    <row r="15" spans="1:7" ht="15.75" thickBot="1" x14ac:dyDescent="0.3">
      <c r="A15" s="35"/>
      <c r="B15" s="35"/>
      <c r="C15" s="35"/>
      <c r="D15" s="35"/>
      <c r="E15" s="36"/>
      <c r="F15" s="36"/>
      <c r="G15" s="35"/>
    </row>
    <row r="16" spans="1:7" ht="15.75" thickTop="1" x14ac:dyDescent="0.25">
      <c r="E16" s="5"/>
      <c r="F16" s="5"/>
    </row>
    <row r="17" spans="5:6" x14ac:dyDescent="0.25">
      <c r="E17" s="5"/>
      <c r="F17" s="5"/>
    </row>
    <row r="18" spans="5:6" x14ac:dyDescent="0.25">
      <c r="E18" s="5"/>
      <c r="F18" s="5"/>
    </row>
    <row r="19" spans="5:6" x14ac:dyDescent="0.25">
      <c r="E19" s="5"/>
      <c r="F19" s="5"/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Overseas Travel  2014</vt:lpstr>
      <vt:lpstr>Consulting 2014</vt:lpstr>
      <vt:lpstr>Overseas Travel 2017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Muir</dc:creator>
  <cp:lastModifiedBy>Karen Grunwald</cp:lastModifiedBy>
  <cp:lastPrinted>2018-02-15T06:00:01Z</cp:lastPrinted>
  <dcterms:created xsi:type="dcterms:W3CDTF">2015-02-05T04:17:42Z</dcterms:created>
  <dcterms:modified xsi:type="dcterms:W3CDTF">2018-02-19T03:08:06Z</dcterms:modified>
</cp:coreProperties>
</file>